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DRAFT Example Entry Shee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 Schiller</author>
  </authors>
  <commentList>
    <comment ref="F10" authorId="0">
      <text>
        <r>
          <rPr>
            <sz val="8"/>
            <rFont val="Tahoma"/>
            <family val="0"/>
          </rPr>
          <t>A penalty of 100% will be assigned if a state point is not calculated or deviates by &gt;100%!
0% deviation will be assigned if a calculated point is within the experimental error!</t>
        </r>
      </text>
    </comment>
    <comment ref="F32" authorId="0">
      <text>
        <r>
          <rPr>
            <sz val="8"/>
            <rFont val="Tahoma"/>
            <family val="0"/>
          </rPr>
          <t xml:space="preserve">Weighting factors are 
40% for System 1 and 60% for System 2!
</t>
        </r>
      </text>
    </comment>
  </commentList>
</comments>
</file>

<file path=xl/sharedStrings.xml><?xml version="1.0" encoding="utf-8"?>
<sst xmlns="http://schemas.openxmlformats.org/spreadsheetml/2006/main" count="39" uniqueCount="31">
  <si>
    <t>System</t>
  </si>
  <si>
    <t xml:space="preserve">Temperature </t>
  </si>
  <si>
    <t>Water</t>
  </si>
  <si>
    <t>hE(exp) J/mol</t>
  </si>
  <si>
    <t>hE(cal) J/mol</t>
  </si>
  <si>
    <t xml:space="preserve">Weighted Average Deviation = </t>
  </si>
  <si>
    <t>Data Set</t>
  </si>
  <si>
    <t xml:space="preserve">Scaled Weighted Average Deviation = </t>
  </si>
  <si>
    <t>PART 1</t>
  </si>
  <si>
    <t>Maximum Points is 80!</t>
  </si>
  <si>
    <t>PART 2</t>
  </si>
  <si>
    <t>Maximum Points is 20!</t>
  </si>
  <si>
    <t>Points</t>
  </si>
  <si>
    <t xml:space="preserve">Points Part 1 = </t>
  </si>
  <si>
    <t xml:space="preserve">Points Part 2 = </t>
  </si>
  <si>
    <t xml:space="preserve">Total Points Part 1 + 2 = </t>
  </si>
  <si>
    <t>Data sets 1 and 2 count 15% each, data sets 3 and 4 count 35 % each!</t>
  </si>
  <si>
    <t xml:space="preserve">Wrong slope predicted  =  </t>
  </si>
  <si>
    <t xml:space="preserve">Correct slope predicted  =  </t>
  </si>
  <si>
    <t xml:space="preserve">hEmax(exp) changes by = </t>
  </si>
  <si>
    <t xml:space="preserve">hEmax(cal) changes by = </t>
  </si>
  <si>
    <t>K</t>
  </si>
  <si>
    <t>T2 &gt; T1</t>
  </si>
  <si>
    <t>T3 &gt; T4</t>
  </si>
  <si>
    <t>Only a correct prediction of the temperature dependence of hE scores 10 points!</t>
  </si>
  <si>
    <t>out of 100 Points</t>
  </si>
  <si>
    <t>|Deviation|</t>
  </si>
  <si>
    <t>Maximum value of hE(exp) for Ti</t>
  </si>
  <si>
    <t>Maximum value of hE(calc) for Ti</t>
  </si>
  <si>
    <t>RNH2</t>
  </si>
  <si>
    <t>n-HC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</si>
</sst>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</numFmts>
  <fonts count="4">
    <font>
      <sz val="10"/>
      <name val="Arial"/>
      <family val="0"/>
    </font>
    <font>
      <sz val="2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3" max="3" width="12.421875" style="0" bestFit="1" customWidth="1"/>
    <col min="4" max="4" width="11.8515625" style="0" bestFit="1" customWidth="1"/>
    <col min="5" max="5" width="11.8515625" style="6" hidden="1" customWidth="1"/>
    <col min="7" max="7" width="2.421875" style="0" customWidth="1"/>
    <col min="9" max="9" width="12.421875" style="0" bestFit="1" customWidth="1"/>
    <col min="10" max="10" width="12.421875" style="0" customWidth="1"/>
  </cols>
  <sheetData>
    <row r="1" spans="1:4" ht="34.5">
      <c r="A1" s="9" t="s">
        <v>8</v>
      </c>
      <c r="B1" t="s">
        <v>9</v>
      </c>
      <c r="D1" t="s">
        <v>16</v>
      </c>
    </row>
    <row r="3" spans="1:11" ht="12.75">
      <c r="A3" t="s">
        <v>0</v>
      </c>
      <c r="B3" t="s">
        <v>29</v>
      </c>
      <c r="C3" t="s">
        <v>30</v>
      </c>
      <c r="H3" t="str">
        <f>B3</f>
        <v>RNH2</v>
      </c>
      <c r="I3" t="str">
        <f>C3</f>
        <v>n-HC</v>
      </c>
      <c r="K3" s="6"/>
    </row>
    <row r="4" spans="1:11" ht="12.75">
      <c r="A4" t="s">
        <v>6</v>
      </c>
      <c r="B4">
        <v>1</v>
      </c>
      <c r="H4">
        <v>2</v>
      </c>
      <c r="K4" s="6"/>
    </row>
    <row r="5" spans="1:11" ht="12.75">
      <c r="A5" t="s">
        <v>1</v>
      </c>
      <c r="B5">
        <v>298.15</v>
      </c>
      <c r="C5" t="s">
        <v>21</v>
      </c>
      <c r="H5">
        <v>348.15</v>
      </c>
      <c r="I5" t="s">
        <v>21</v>
      </c>
      <c r="J5" t="s">
        <v>22</v>
      </c>
      <c r="K5" s="6"/>
    </row>
    <row r="6" spans="1:11" ht="12.75">
      <c r="A6" t="s">
        <v>27</v>
      </c>
      <c r="B6">
        <v>86</v>
      </c>
      <c r="C6" t="str">
        <f>CONCATENATE("at x(",B$3,") = ")</f>
        <v>at x(RNH2) = </v>
      </c>
      <c r="D6">
        <v>0.65</v>
      </c>
      <c r="H6">
        <v>165</v>
      </c>
      <c r="I6" t="str">
        <f>CONCATENATE("at x(",H$3,") = ")</f>
        <v>at x(RNH2) = </v>
      </c>
      <c r="J6">
        <v>0.57</v>
      </c>
      <c r="K6" s="6"/>
    </row>
    <row r="7" spans="1:11" ht="12.75">
      <c r="A7" t="s">
        <v>28</v>
      </c>
      <c r="B7" s="3">
        <v>231</v>
      </c>
      <c r="C7" t="str">
        <f>CONCATENATE("at x(",B$3,") = ")</f>
        <v>at x(RNH2) = </v>
      </c>
      <c r="D7" s="4">
        <v>0.5</v>
      </c>
      <c r="E7" s="7"/>
      <c r="H7" s="3">
        <v>155</v>
      </c>
      <c r="I7" t="str">
        <f>CONCATENATE("at x(",H$3,") = ")</f>
        <v>at x(RNH2) = </v>
      </c>
      <c r="J7" s="3">
        <v>0.46</v>
      </c>
      <c r="K7" s="6"/>
    </row>
    <row r="8" ht="12.75">
      <c r="K8" s="6"/>
    </row>
    <row r="9" spans="2:12" ht="12" customHeight="1">
      <c r="B9" t="str">
        <f>CONCATENATE("x(",B3,")")</f>
        <v>x(RNH2)</v>
      </c>
      <c r="C9" t="s">
        <v>3</v>
      </c>
      <c r="D9" t="s">
        <v>4</v>
      </c>
      <c r="F9" s="11" t="s">
        <v>26</v>
      </c>
      <c r="H9" t="str">
        <f>CONCATENATE("x(",H3,")")</f>
        <v>x(RNH2)</v>
      </c>
      <c r="I9" t="str">
        <f>$C$9</f>
        <v>hE(exp) J/mol</v>
      </c>
      <c r="J9" t="str">
        <f>$D$9</f>
        <v>hE(cal) J/mol</v>
      </c>
      <c r="K9" s="6"/>
      <c r="L9" s="11" t="str">
        <f>$F$9</f>
        <v>|Deviation|</v>
      </c>
    </row>
    <row r="10" spans="2:12" ht="12.75">
      <c r="B10">
        <v>0.2</v>
      </c>
      <c r="C10">
        <v>35</v>
      </c>
      <c r="D10" s="3">
        <v>144</v>
      </c>
      <c r="E10" s="7">
        <f>ABS((D10-C10)/C10)</f>
        <v>3.1142857142857143</v>
      </c>
      <c r="F10" s="1">
        <f>IF(E10&gt;1,100,E10*100)</f>
        <v>100</v>
      </c>
      <c r="H10">
        <v>0.2</v>
      </c>
      <c r="I10">
        <v>88</v>
      </c>
      <c r="J10" s="3">
        <v>104</v>
      </c>
      <c r="K10" s="7">
        <f>ABS((J10-I10)/I10)</f>
        <v>0.18181818181818182</v>
      </c>
      <c r="L10" s="1">
        <f>IF(K10&gt;1,100,K10*100)</f>
        <v>18.181818181818183</v>
      </c>
    </row>
    <row r="11" spans="2:12" ht="12.75">
      <c r="B11">
        <v>0.4</v>
      </c>
      <c r="C11">
        <v>66</v>
      </c>
      <c r="D11" s="3">
        <v>221</v>
      </c>
      <c r="E11" s="7">
        <f>ABS((D11-C11)/C11)</f>
        <v>2.3484848484848486</v>
      </c>
      <c r="F11" s="1">
        <f>IF(E11&gt;1,100,E11*100)</f>
        <v>100</v>
      </c>
      <c r="H11">
        <v>0.4</v>
      </c>
      <c r="I11">
        <v>146</v>
      </c>
      <c r="J11" s="3">
        <v>153</v>
      </c>
      <c r="K11" s="7">
        <f>ABS((J11-I11)/I11)</f>
        <v>0.04794520547945205</v>
      </c>
      <c r="L11" s="1">
        <f>IF(K11&gt;1,100,K11*100)</f>
        <v>4.794520547945205</v>
      </c>
    </row>
    <row r="12" spans="2:12" ht="12.75">
      <c r="B12">
        <v>0.6</v>
      </c>
      <c r="C12">
        <v>85</v>
      </c>
      <c r="D12" s="3">
        <v>221</v>
      </c>
      <c r="E12" s="7">
        <f>ABS((D12-C12)/C12)</f>
        <v>1.6</v>
      </c>
      <c r="F12" s="1">
        <f>IF(E12&gt;1,100,E12*100)</f>
        <v>100</v>
      </c>
      <c r="H12">
        <v>0.6</v>
      </c>
      <c r="I12">
        <v>165</v>
      </c>
      <c r="J12" s="3">
        <v>140</v>
      </c>
      <c r="K12" s="7">
        <f>ABS((J12-I12)/I12)</f>
        <v>0.15151515151515152</v>
      </c>
      <c r="L12" s="1">
        <f>IF(K12&gt;1,100,K12*100)</f>
        <v>15.151515151515152</v>
      </c>
    </row>
    <row r="13" spans="2:12" ht="12.75">
      <c r="B13">
        <v>0.8</v>
      </c>
      <c r="C13">
        <v>74</v>
      </c>
      <c r="D13" s="3">
        <v>140</v>
      </c>
      <c r="E13" s="7">
        <f>ABS((D13-C13)/C13)</f>
        <v>0.8918918918918919</v>
      </c>
      <c r="F13" s="1">
        <f>IF(E13&gt;1,100,E13*100)</f>
        <v>89.1891891891892</v>
      </c>
      <c r="H13">
        <v>0.8</v>
      </c>
      <c r="I13">
        <v>125</v>
      </c>
      <c r="J13" s="3">
        <v>69</v>
      </c>
      <c r="K13" s="7">
        <f>ABS((J13-I13)/I13)</f>
        <v>0.448</v>
      </c>
      <c r="L13" s="1">
        <f>IF(K13&gt;1,100,K13*100)</f>
        <v>44.800000000000004</v>
      </c>
    </row>
    <row r="14" spans="6:12" ht="12.75">
      <c r="F14" s="1"/>
      <c r="K14" s="6"/>
      <c r="L14" s="1"/>
    </row>
    <row r="15" spans="4:12" ht="12.75">
      <c r="D15" s="2" t="str">
        <f>CONCATENATE("Average Deviation ",$A4," ",B4," = ")</f>
        <v>Average Deviation Data Set 1 = </v>
      </c>
      <c r="E15" s="8"/>
      <c r="F15" s="1">
        <f>AVERAGE(F10:F13)</f>
        <v>97.29729729729729</v>
      </c>
      <c r="J15" s="2" t="str">
        <f>CONCATENATE("Average Deviation ",$A4," ",H4," = ")</f>
        <v>Average Deviation Data Set 2 = </v>
      </c>
      <c r="K15" s="8"/>
      <c r="L15" s="1">
        <f>AVERAGE(L10:L13)</f>
        <v>20.731963470319634</v>
      </c>
    </row>
    <row r="17" spans="1:11" ht="12.75">
      <c r="A17" t="str">
        <f>A3</f>
        <v>System</v>
      </c>
      <c r="B17" t="s">
        <v>29</v>
      </c>
      <c r="C17" t="s">
        <v>2</v>
      </c>
      <c r="H17" t="str">
        <f>B17</f>
        <v>RNH2</v>
      </c>
      <c r="I17" t="str">
        <f>C17</f>
        <v>Water</v>
      </c>
      <c r="K17" s="6"/>
    </row>
    <row r="18" spans="1:11" ht="12.75">
      <c r="A18" t="str">
        <f>A4</f>
        <v>Data Set</v>
      </c>
      <c r="B18">
        <v>3</v>
      </c>
      <c r="H18">
        <v>4</v>
      </c>
      <c r="K18" s="6"/>
    </row>
    <row r="19" spans="1:11" ht="12.75">
      <c r="A19" t="str">
        <f>A5</f>
        <v>Temperature </v>
      </c>
      <c r="B19">
        <v>298.15</v>
      </c>
      <c r="C19" t="s">
        <v>21</v>
      </c>
      <c r="H19">
        <v>348.15</v>
      </c>
      <c r="I19" t="s">
        <v>21</v>
      </c>
      <c r="J19" t="s">
        <v>23</v>
      </c>
      <c r="K19" s="6"/>
    </row>
    <row r="20" spans="1:11" ht="12.75">
      <c r="A20" t="str">
        <f>A6</f>
        <v>Maximum value of hE(exp) for Ti</v>
      </c>
      <c r="B20">
        <v>-975</v>
      </c>
      <c r="C20" t="str">
        <f>CONCATENATE("at x(",B$17,") = ")</f>
        <v>at x(RNH2) = </v>
      </c>
      <c r="D20">
        <v>0.69</v>
      </c>
      <c r="H20">
        <v>-2128</v>
      </c>
      <c r="I20" t="str">
        <f>CONCATENATE("at x(",H$17,") = ")</f>
        <v>at x(RNH2) = </v>
      </c>
      <c r="J20">
        <v>0.62</v>
      </c>
      <c r="K20" s="6"/>
    </row>
    <row r="21" spans="1:11" ht="12.75">
      <c r="A21" t="str">
        <f>A7</f>
        <v>Maximum value of hE(calc) for Ti</v>
      </c>
      <c r="B21" s="3">
        <v>-835</v>
      </c>
      <c r="C21" t="str">
        <f>CONCATENATE("at x(",B$17,") = ")</f>
        <v>at x(RNH2) = </v>
      </c>
      <c r="D21" s="3">
        <v>0.68</v>
      </c>
      <c r="H21" s="3">
        <v>-1931</v>
      </c>
      <c r="I21" t="str">
        <f>CONCATENATE("at x(",H$17,") = ")</f>
        <v>at x(RNH2) = </v>
      </c>
      <c r="J21" s="3">
        <v>0.63</v>
      </c>
      <c r="K21" s="6"/>
    </row>
    <row r="22" ht="12.75">
      <c r="K22" s="6"/>
    </row>
    <row r="23" spans="2:12" ht="12.75">
      <c r="B23" t="str">
        <f>CONCATENATE("x(",B17,")")</f>
        <v>x(RNH2)</v>
      </c>
      <c r="C23" t="str">
        <f>$C$9</f>
        <v>hE(exp) J/mol</v>
      </c>
      <c r="D23" t="str">
        <f>$D$9</f>
        <v>hE(cal) J/mol</v>
      </c>
      <c r="F23" s="11" t="str">
        <f>$F$9</f>
        <v>|Deviation|</v>
      </c>
      <c r="H23" t="str">
        <f>CONCATENATE("x(",H17,")")</f>
        <v>x(RNH2)</v>
      </c>
      <c r="I23" t="str">
        <f>$C$9</f>
        <v>hE(exp) J/mol</v>
      </c>
      <c r="J23" t="str">
        <f>$D$9</f>
        <v>hE(cal) J/mol</v>
      </c>
      <c r="K23" s="6"/>
      <c r="L23" s="11" t="str">
        <f>$F$9</f>
        <v>|Deviation|</v>
      </c>
    </row>
    <row r="24" spans="2:12" ht="12.75">
      <c r="B24">
        <v>0.2</v>
      </c>
      <c r="C24">
        <v>-393</v>
      </c>
      <c r="D24" s="3">
        <v>-350</v>
      </c>
      <c r="E24" s="7">
        <f>ABS((D24-C24)/C24)</f>
        <v>0.10941475826972011</v>
      </c>
      <c r="F24" s="1">
        <f>IF(E24&gt;1,100,E24*100)</f>
        <v>10.941475826972011</v>
      </c>
      <c r="H24">
        <v>0.2</v>
      </c>
      <c r="I24">
        <v>-1024</v>
      </c>
      <c r="J24" s="3">
        <v>-908</v>
      </c>
      <c r="K24" s="7">
        <f>ABS((J24-I24)/I24)</f>
        <v>0.11328125</v>
      </c>
      <c r="L24" s="1">
        <f>IF(K24&gt;1,100,K24*100)</f>
        <v>11.328125</v>
      </c>
    </row>
    <row r="25" spans="2:12" ht="12.75">
      <c r="B25">
        <v>0.4</v>
      </c>
      <c r="C25">
        <v>-727</v>
      </c>
      <c r="D25" s="3">
        <v>-640</v>
      </c>
      <c r="E25" s="7">
        <f>ABS((D25-C25)/C25)</f>
        <v>0.11966987620357634</v>
      </c>
      <c r="F25" s="1">
        <f>IF(E25&gt;1,100,E25*100)</f>
        <v>11.966987620357635</v>
      </c>
      <c r="H25">
        <v>0.4</v>
      </c>
      <c r="I25">
        <v>-1784</v>
      </c>
      <c r="J25" s="3">
        <v>-1594</v>
      </c>
      <c r="K25" s="7">
        <f>ABS((J25-I25)/I25)</f>
        <v>0.10650224215246637</v>
      </c>
      <c r="L25" s="1">
        <f>IF(K25&gt;1,100,K25*100)</f>
        <v>10.650224215246636</v>
      </c>
    </row>
    <row r="26" spans="2:12" ht="12.75">
      <c r="B26">
        <v>0.6</v>
      </c>
      <c r="C26">
        <v>-946</v>
      </c>
      <c r="D26" s="3">
        <v>-818</v>
      </c>
      <c r="E26" s="7">
        <f>ABS((D26-C26)/C26)</f>
        <v>0.13530655391120508</v>
      </c>
      <c r="F26" s="1">
        <f>IF(E26&gt;1,100,E26*100)</f>
        <v>13.530655391120508</v>
      </c>
      <c r="H26">
        <v>0.6</v>
      </c>
      <c r="I26">
        <v>-2126</v>
      </c>
      <c r="J26" s="3">
        <v>-1925</v>
      </c>
      <c r="K26" s="7">
        <f>ABS((J26-I26)/I26)</f>
        <v>0.09454374412041393</v>
      </c>
      <c r="L26" s="1">
        <f>IF(K26&gt;1,100,K26*100)</f>
        <v>9.454374412041393</v>
      </c>
    </row>
    <row r="27" spans="2:12" ht="12.75">
      <c r="B27">
        <v>0.8</v>
      </c>
      <c r="C27">
        <v>-902</v>
      </c>
      <c r="D27" s="3">
        <v>-756</v>
      </c>
      <c r="E27" s="7">
        <f>ABS((D27-C27)/C27)</f>
        <v>0.16186252771618626</v>
      </c>
      <c r="F27" s="1">
        <f>IF(E27&gt;1,100,E27*100)</f>
        <v>16.186252771618626</v>
      </c>
      <c r="H27">
        <v>0.8</v>
      </c>
      <c r="I27">
        <v>-1756</v>
      </c>
      <c r="J27" s="3">
        <v>-1628</v>
      </c>
      <c r="K27" s="7">
        <f>ABS((J27-I27)/I27)</f>
        <v>0.07289293849658314</v>
      </c>
      <c r="L27" s="1">
        <f>IF(K27&gt;1,100,K27*100)</f>
        <v>7.289293849658314</v>
      </c>
    </row>
    <row r="28" spans="6:12" ht="12.75">
      <c r="F28" s="1"/>
      <c r="K28" s="6"/>
      <c r="L28" s="1"/>
    </row>
    <row r="29" spans="4:12" ht="12.75">
      <c r="D29" s="2" t="str">
        <f>CONCATENATE("Average Deviation ",$A18," ",B18," = ")</f>
        <v>Average Deviation Data Set 3 = </v>
      </c>
      <c r="E29" s="8"/>
      <c r="F29" s="1">
        <f>AVERAGE(F24:F27)</f>
        <v>13.156342902517196</v>
      </c>
      <c r="J29" s="2" t="str">
        <f>CONCATENATE("Average Deviation ",$A18," ",H18," = ")</f>
        <v>Average Deviation Data Set 4 = </v>
      </c>
      <c r="K29" s="8"/>
      <c r="L29" s="1">
        <f>AVERAGE(L24:L27)</f>
        <v>9.680504369236587</v>
      </c>
    </row>
    <row r="30" spans="4:12" ht="12.75">
      <c r="D30" s="2"/>
      <c r="E30" s="8"/>
      <c r="F30" s="1"/>
      <c r="J30" s="2"/>
      <c r="K30" s="8"/>
      <c r="L30" s="1"/>
    </row>
    <row r="31" spans="4:5" ht="12.75">
      <c r="D31" s="2"/>
      <c r="E31" s="8"/>
    </row>
    <row r="32" spans="4:6" ht="12.75">
      <c r="D32" s="2" t="s">
        <v>5</v>
      </c>
      <c r="E32" s="8"/>
      <c r="F32" s="1">
        <f>(F15*0.2+L15*0.2+F29*0.3+L29*0.3)</f>
        <v>30.456906335049524</v>
      </c>
    </row>
    <row r="33" spans="4:6" ht="12.75">
      <c r="D33" s="2"/>
      <c r="E33" s="8"/>
      <c r="F33" s="1"/>
    </row>
    <row r="34" spans="4:6" ht="12.75">
      <c r="D34" s="2" t="s">
        <v>7</v>
      </c>
      <c r="F34" s="1">
        <f>0.8*F32</f>
        <v>24.36552506803962</v>
      </c>
    </row>
    <row r="35" spans="4:6" ht="12.75">
      <c r="D35" s="2"/>
      <c r="F35" s="1"/>
    </row>
    <row r="36" spans="4:7" ht="12.75">
      <c r="D36" s="2" t="s">
        <v>13</v>
      </c>
      <c r="F36" s="1">
        <f>80-F34</f>
        <v>55.63447493196038</v>
      </c>
      <c r="G36" t="s">
        <v>12</v>
      </c>
    </row>
    <row r="37" spans="1:6" ht="34.5">
      <c r="A37" s="9" t="s">
        <v>10</v>
      </c>
      <c r="B37" t="s">
        <v>11</v>
      </c>
      <c r="D37" t="s">
        <v>24</v>
      </c>
      <c r="F37" s="1"/>
    </row>
    <row r="38" ht="12.75">
      <c r="F38" s="1"/>
    </row>
    <row r="39" spans="1:6" ht="12.75">
      <c r="A39" t="str">
        <f>A3</f>
        <v>System</v>
      </c>
      <c r="B39" t="str">
        <f>B3</f>
        <v>RNH2</v>
      </c>
      <c r="C39" t="str">
        <f>C3</f>
        <v>n-HC</v>
      </c>
      <c r="F39" s="1"/>
    </row>
    <row r="40" spans="1:6" ht="12.75">
      <c r="A40" s="2" t="s">
        <v>19</v>
      </c>
      <c r="B40" s="5">
        <f>(H6-B6)/B6</f>
        <v>0.9186046511627907</v>
      </c>
      <c r="D40" s="2"/>
      <c r="E40" s="8"/>
      <c r="F40" s="1"/>
    </row>
    <row r="41" spans="1:7" ht="12.75">
      <c r="A41" s="2" t="s">
        <v>20</v>
      </c>
      <c r="B41" s="5">
        <f>(H7-B7)/B7</f>
        <v>-0.329004329004329</v>
      </c>
      <c r="D41" s="2" t="s">
        <v>17</v>
      </c>
      <c r="E41" s="8"/>
      <c r="F41" s="10">
        <v>0</v>
      </c>
      <c r="G41" t="s">
        <v>12</v>
      </c>
    </row>
    <row r="42" spans="1:6" ht="12.75">
      <c r="A42" s="2"/>
      <c r="B42" s="5"/>
      <c r="D42" s="2"/>
      <c r="E42" s="8"/>
      <c r="F42" s="1"/>
    </row>
    <row r="43" spans="1:6" ht="12.75">
      <c r="A43" t="str">
        <f>A17</f>
        <v>System</v>
      </c>
      <c r="B43" t="str">
        <f>B17</f>
        <v>RNH2</v>
      </c>
      <c r="C43" t="str">
        <f>C17</f>
        <v>Water</v>
      </c>
      <c r="F43" s="1"/>
    </row>
    <row r="44" spans="1:2" ht="12.75">
      <c r="A44" s="2" t="s">
        <v>19</v>
      </c>
      <c r="B44" s="5">
        <f>(H20-B20)/B20</f>
        <v>1.1825641025641025</v>
      </c>
    </row>
    <row r="45" spans="1:7" ht="12.75">
      <c r="A45" s="2" t="s">
        <v>20</v>
      </c>
      <c r="B45" s="5">
        <f>(H21-B21)/B21</f>
        <v>1.3125748502994012</v>
      </c>
      <c r="D45" s="2" t="s">
        <v>18</v>
      </c>
      <c r="E45" s="8"/>
      <c r="F45" s="10">
        <v>10</v>
      </c>
      <c r="G45" t="s">
        <v>12</v>
      </c>
    </row>
    <row r="47" spans="4:6" ht="12.75">
      <c r="D47" s="2" t="s">
        <v>14</v>
      </c>
      <c r="F47" s="1">
        <f>F41+F45</f>
        <v>10</v>
      </c>
    </row>
    <row r="48" spans="4:6" ht="12.75">
      <c r="D48" s="2"/>
      <c r="F48" s="1"/>
    </row>
    <row r="49" spans="4:6" ht="12.75">
      <c r="D49" s="2"/>
      <c r="F49" s="1"/>
    </row>
    <row r="50" spans="1:7" ht="34.5">
      <c r="A50" s="9" t="s">
        <v>15</v>
      </c>
      <c r="F50" s="1">
        <f>F36+F47</f>
        <v>65.63447493196038</v>
      </c>
      <c r="G50" t="s">
        <v>25</v>
      </c>
    </row>
  </sheetData>
  <printOptions/>
  <pageMargins left="0.5" right="0.5" top="1" bottom="1" header="0.5" footer="0.5"/>
  <pageSetup horizontalDpi="600" verticalDpi="600" orientation="landscape" r:id="rId3"/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Schiller</dc:creator>
  <cp:keywords/>
  <dc:description/>
  <cp:lastModifiedBy>rdj3</cp:lastModifiedBy>
  <cp:lastPrinted>2003-04-29T14:43:26Z</cp:lastPrinted>
  <dcterms:created xsi:type="dcterms:W3CDTF">2003-04-28T17:06:14Z</dcterms:created>
  <dcterms:modified xsi:type="dcterms:W3CDTF">2003-09-04T20:19:06Z</dcterms:modified>
  <cp:category/>
  <cp:version/>
  <cp:contentType/>
  <cp:contentStatus/>
</cp:coreProperties>
</file>